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L6" i="1"/>
  <c r="F6"/>
  <c r="B6"/>
  <c r="C6" s="1"/>
  <c r="E6" l="1"/>
  <c r="I6"/>
  <c r="D6"/>
  <c r="H6"/>
  <c r="G6"/>
  <c r="J6" s="1"/>
  <c r="S6" s="1"/>
  <c r="T6" s="1"/>
</calcChain>
</file>

<file path=xl/sharedStrings.xml><?xml version="1.0" encoding="utf-8"?>
<sst xmlns="http://schemas.openxmlformats.org/spreadsheetml/2006/main" count="20" uniqueCount="20">
  <si>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</si>
  <si>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</si>
  <si>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</si>
  <si>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</si>
  <si>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</si>
  <si>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</si>
  <si>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>оплата работ услуг/медосмотр, выкачка</t>
  </si>
  <si>
    <t xml:space="preserve">Общие затраты школ на 2023 год </t>
  </si>
  <si>
    <t xml:space="preserve">Затраты за 1 квартал 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</si>
  <si>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</si>
  <si>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</si>
  <si>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</si>
  <si>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</si>
  <si>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</si>
  <si>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</si>
  <si>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расход угля</t>
  </si>
  <si>
    <t>эл/энергия год</t>
  </si>
  <si>
    <t>услуги связи год/152</t>
  </si>
  <si>
    <t xml:space="preserve">вода </t>
  </si>
  <si>
    <t>Донгулагашская основная школа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</si>
</sst>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[$-419]General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5" fillId="0" borderId="0" applyBorder="0" applyProtection="0"/>
  </cellStyleXfs>
  <cellXfs count="5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6" fillId="2" borderId="10" xfId="1" applyFont="1" applyFill="1" applyBorder="1" applyAlignment="1">
      <alignment vertical="top" wrapText="1"/>
    </xf>
    <xf numFmtId="164" fontId="6" fillId="2" borderId="6" xfId="1" applyNumberFormat="1" applyFont="1" applyFill="1" applyBorder="1" applyAlignment="1">
      <alignment vertical="top" wrapText="1"/>
    </xf>
    <xf numFmtId="3" fontId="1" fillId="2" borderId="9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3" fontId="1" fillId="2" borderId="6" xfId="0" applyNumberFormat="1" applyFon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/>
    </xf>
    <xf numFmtId="0" fontId="8" fillId="2" borderId="0" xfId="0" applyFont="1" applyFill="1"/>
    <xf numFmtId="3" fontId="0" fillId="2" borderId="6" xfId="0" applyNumberForma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8;&#1040;&#1056;&#1048;&#1060;&#1048;&#1050;&#1040;&#1062;&#1048;&#1071;%202023&#1075;&#1075;/&#1064;&#1058;&#1040;&#1058;&#1053;&#1054;&#1045;%20&#1064;&#1050;&#1054;&#1051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43">
          <cell r="J43">
            <v>3725833.7278121137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йдаб 15.01.без сторож"/>
      <sheetName val="Айдаб"/>
      <sheetName val="Абай"/>
      <sheetName val="Акколь"/>
      <sheetName val="Аккадыр"/>
      <sheetName val="Алексеевка"/>
      <sheetName val="15.01 Виктровка без сторож"/>
      <sheetName val="Викторовская"/>
      <sheetName val="Еликты"/>
      <sheetName val="Бирлестык"/>
      <sheetName val="Еленовка 15.01.без сторож"/>
      <sheetName val="Еленовка"/>
      <sheetName val="01.03 Доломитово без повара"/>
      <sheetName val="Доломитово"/>
      <sheetName val="ЗСШ №1"/>
      <sheetName val="ЗКСШ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15.01.Айдарл без сторож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15.01 Кр Кордон без сторож"/>
      <sheetName val="Кр.Кордон"/>
      <sheetName val=" Карлык"/>
      <sheetName val="Кост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сторожа "/>
      <sheetName val="водители"/>
      <sheetName val="Инклюз"/>
      <sheetName val="кочегары"/>
      <sheetName val="Лист1"/>
      <sheetName val="расчет на 2023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7">
          <cell r="L7">
            <v>199861.53775642521</v>
          </cell>
        </row>
        <row r="44">
          <cell r="L44">
            <v>71297.570609595379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>
      <selection activeCell="G6" sqref="G6"/>
    </sheetView>
  </sheetViews>
  <sheetFormatPr defaultRowHeight="15"/>
  <cols>
    <col min="1" max="1" width="18.42578125" customWidth="1"/>
  </cols>
  <sheetData>
    <row r="1" spans="1:23" ht="31.5">
      <c r="A1" s="1" t="s">
        <v>0</v>
      </c>
      <c r="B1" s="2" t="s">
        <v>1</v>
      </c>
      <c r="C1" s="3"/>
      <c r="D1" s="3"/>
      <c r="E1" s="3"/>
      <c r="F1" s="3"/>
      <c r="G1" s="4" t="s">
        <v>2</v>
      </c>
      <c r="H1" s="5" t="s">
        <v>3</v>
      </c>
      <c r="I1" s="6"/>
      <c r="J1" s="7"/>
      <c r="K1" s="6" t="s">
        <v>4</v>
      </c>
      <c r="L1" s="8" t="s">
        <v>5</v>
      </c>
      <c r="M1" s="9"/>
      <c r="N1" s="9"/>
      <c r="O1" s="9"/>
      <c r="P1" s="10"/>
      <c r="Q1" s="11"/>
      <c r="R1" s="12" t="s">
        <v>6</v>
      </c>
      <c r="S1" s="12"/>
      <c r="T1" s="13" t="s">
        <v>7</v>
      </c>
      <c r="U1" s="14" t="s">
        <v>8</v>
      </c>
    </row>
    <row r="2" spans="1:23" ht="15.75">
      <c r="A2" s="15"/>
      <c r="B2" s="16"/>
      <c r="C2" s="16"/>
      <c r="D2" s="16"/>
      <c r="E2" s="16"/>
      <c r="F2" s="16"/>
      <c r="G2" s="16"/>
      <c r="H2" s="16"/>
      <c r="I2" s="16"/>
      <c r="J2" s="17"/>
      <c r="K2" s="18"/>
      <c r="L2" s="19"/>
      <c r="M2" s="20"/>
      <c r="N2" s="19"/>
      <c r="O2" s="19"/>
      <c r="P2" s="19"/>
      <c r="Q2" s="21"/>
      <c r="R2" s="22"/>
      <c r="S2" s="22"/>
      <c r="T2" s="23"/>
      <c r="U2" s="24"/>
    </row>
    <row r="3" spans="1:23" ht="15.75">
      <c r="A3" s="15"/>
      <c r="B3" s="25"/>
      <c r="C3" s="26"/>
      <c r="D3" s="26"/>
      <c r="E3" s="26"/>
      <c r="F3" s="26"/>
      <c r="G3" s="17"/>
      <c r="H3" s="17"/>
      <c r="I3" s="17"/>
      <c r="J3" s="17"/>
      <c r="K3" s="18"/>
      <c r="L3" s="19"/>
      <c r="M3" s="20"/>
      <c r="N3" s="19"/>
      <c r="O3" s="19"/>
      <c r="P3" s="19"/>
      <c r="Q3" s="21"/>
      <c r="R3" s="22"/>
      <c r="S3" s="22"/>
      <c r="T3" s="23"/>
      <c r="U3" s="24"/>
    </row>
    <row r="4" spans="1:23" ht="15.75">
      <c r="A4" s="27"/>
      <c r="B4" s="28"/>
      <c r="C4" s="29"/>
      <c r="D4" s="30" t="s">
        <v>9</v>
      </c>
      <c r="E4" s="30"/>
      <c r="F4" s="30"/>
      <c r="G4" s="31" t="s">
        <v>10</v>
      </c>
      <c r="H4" s="32" t="s">
        <v>11</v>
      </c>
      <c r="I4" s="32"/>
      <c r="J4" s="32"/>
      <c r="K4" s="18"/>
      <c r="L4" s="33" t="s">
        <v>12</v>
      </c>
      <c r="M4" s="33"/>
      <c r="N4" s="33"/>
      <c r="O4" s="33"/>
      <c r="P4" s="34" t="s">
        <v>13</v>
      </c>
      <c r="Q4" s="21"/>
      <c r="R4" s="22"/>
      <c r="S4" s="22"/>
      <c r="T4" s="23"/>
      <c r="U4" s="24"/>
    </row>
    <row r="5" spans="1:23" ht="47.25">
      <c r="A5" s="27"/>
      <c r="B5" s="28"/>
      <c r="C5" s="29">
        <v>111</v>
      </c>
      <c r="D5" s="29">
        <v>121</v>
      </c>
      <c r="E5" s="29">
        <v>122</v>
      </c>
      <c r="F5" s="29">
        <v>124</v>
      </c>
      <c r="G5" s="31" t="s">
        <v>14</v>
      </c>
      <c r="H5" s="31">
        <v>121</v>
      </c>
      <c r="I5" s="31">
        <v>122</v>
      </c>
      <c r="J5" s="31">
        <v>124</v>
      </c>
      <c r="K5" s="35"/>
      <c r="L5" s="31" t="s">
        <v>15</v>
      </c>
      <c r="M5" s="36" t="s">
        <v>16</v>
      </c>
      <c r="N5" s="37" t="s">
        <v>17</v>
      </c>
      <c r="O5" s="37" t="s">
        <v>18</v>
      </c>
      <c r="P5" s="38"/>
      <c r="Q5" s="39"/>
      <c r="R5" s="40"/>
      <c r="S5" s="40"/>
      <c r="T5" s="41"/>
      <c r="U5" s="42"/>
    </row>
    <row r="6" spans="1:23" ht="63">
      <c r="A6" s="43" t="s">
        <v>19</v>
      </c>
      <c r="B6" s="44">
        <f>'[1]Свод '!$J$43/1000</f>
        <v>3725.8337278121139</v>
      </c>
      <c r="C6" s="44">
        <f t="shared" ref="C6" si="0">(B6-B6*10%)*6%</f>
        <v>201.19502130185415</v>
      </c>
      <c r="D6" s="44">
        <f t="shared" ref="D6" si="1">(B6-B6*10%)*3.5%</f>
        <v>117.36376242608159</v>
      </c>
      <c r="E6" s="44">
        <f t="shared" ref="E6" si="2">B6*2%</f>
        <v>74.516674556242279</v>
      </c>
      <c r="F6" s="45">
        <f>'[2]Свод '!$L$44</f>
        <v>71297.570609595379</v>
      </c>
      <c r="G6" s="46">
        <f t="shared" ref="G6" si="3">(F6-F6*10%)*6%</f>
        <v>3850.0688129181499</v>
      </c>
      <c r="H6" s="46">
        <f t="shared" ref="H6" si="4">(F6-F6*10%)*3.5%</f>
        <v>2245.8734742022543</v>
      </c>
      <c r="I6" s="45">
        <f t="shared" ref="I6" si="5">F6*3%</f>
        <v>2138.9271182878615</v>
      </c>
      <c r="J6" s="45">
        <f t="shared" ref="J6" si="6">F6+G6+H6+I6</f>
        <v>79532.440015003638</v>
      </c>
      <c r="K6" s="47">
        <v>3852</v>
      </c>
      <c r="L6" s="48">
        <f>183+13</f>
        <v>196</v>
      </c>
      <c r="M6" s="48">
        <v>155</v>
      </c>
      <c r="N6" s="49"/>
      <c r="O6" s="50"/>
      <c r="P6" s="51"/>
      <c r="Q6" s="52">
        <v>210</v>
      </c>
      <c r="R6" s="52"/>
      <c r="S6" s="53">
        <f t="shared" ref="S6" si="7">J6+K6+L6+M6+N6+P6+O6+Q6+R6</f>
        <v>83945.440015003638</v>
      </c>
      <c r="T6" s="54">
        <f t="shared" ref="T6" si="8">S6/4</f>
        <v>20986.36000375091</v>
      </c>
      <c r="U6" s="55"/>
      <c r="V6" s="56"/>
      <c r="W6" s="55"/>
    </row>
  </sheetData>
  <mergeCells count="13">
    <mergeCell ref="T1:T5"/>
    <mergeCell ref="U1:U5"/>
    <mergeCell ref="B2:I2"/>
    <mergeCell ref="D4:F4"/>
    <mergeCell ref="H4:J4"/>
    <mergeCell ref="L4:O4"/>
    <mergeCell ref="P4:P5"/>
    <mergeCell ref="H1:J1"/>
    <mergeCell ref="K1:K5"/>
    <mergeCell ref="L1:P1"/>
    <mergeCell ref="Q1:Q5"/>
    <mergeCell ref="R1:R5"/>
    <mergeCell ref="S1:S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2023-03-17T05:41:37Z</dcterms:modified>
</cp:coreProperties>
</file>